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6498F474-DB51-4CDF-802B-E58D893AFC95}" xr6:coauthVersionLast="47" xr6:coauthVersionMax="47" xr10:uidLastSave="{00000000-0000-0000-0000-000000000000}"/>
  <bookViews>
    <workbookView xWindow="-104" yWindow="-104" windowWidth="22326" windowHeight="11947" xr2:uid="{EF2950BD-104F-4AD1-956B-4B406AA0B7BF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9" l="1"/>
  <c r="C28" i="9"/>
  <c r="B28" i="9"/>
  <c r="H11" i="9"/>
  <c r="C9" i="9"/>
  <c r="H5" i="9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5" i="8"/>
  <c r="F52" i="8"/>
  <c r="F50" i="8"/>
  <c r="F48" i="8"/>
  <c r="C48" i="8"/>
  <c r="F47" i="8"/>
  <c r="C47" i="8"/>
  <c r="F45" i="8"/>
  <c r="F44" i="8"/>
  <c r="F40" i="8"/>
  <c r="F39" i="8"/>
  <c r="A39" i="8"/>
  <c r="H34" i="8"/>
  <c r="E34" i="8"/>
  <c r="A34" i="8"/>
  <c r="H29" i="8"/>
  <c r="F54" i="8" s="1"/>
  <c r="E29" i="8"/>
  <c r="A29" i="8"/>
  <c r="H24" i="8"/>
  <c r="H23" i="8"/>
  <c r="F51" i="8" s="1"/>
  <c r="H22" i="8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H11" i="8"/>
  <c r="F43" i="8" s="1"/>
  <c r="H10" i="8"/>
  <c r="F42" i="8" s="1"/>
  <c r="H9" i="8"/>
  <c r="F41" i="8" s="1"/>
  <c r="H8" i="8"/>
  <c r="H7" i="8"/>
  <c r="E5" i="8"/>
  <c r="H132" i="7"/>
  <c r="E128" i="7"/>
  <c r="C128" i="7"/>
  <c r="E123" i="7"/>
  <c r="E122" i="7"/>
  <c r="F122" i="7" s="1"/>
  <c r="F128" i="7" s="1"/>
  <c r="G119" i="7"/>
  <c r="G118" i="7"/>
  <c r="H117" i="7"/>
  <c r="H113" i="7"/>
  <c r="H106" i="7"/>
  <c r="H100" i="7"/>
  <c r="H95" i="7"/>
  <c r="H97" i="7" s="1"/>
  <c r="H102" i="7" s="1"/>
  <c r="H92" i="7"/>
  <c r="H85" i="7"/>
  <c r="G79" i="7"/>
  <c r="G76" i="7"/>
  <c r="G75" i="7"/>
  <c r="H74" i="7"/>
  <c r="H66" i="7"/>
  <c r="H62" i="7"/>
  <c r="H53" i="7"/>
  <c r="G51" i="7"/>
  <c r="G68" i="7" s="1"/>
  <c r="G45" i="7"/>
  <c r="F45" i="7"/>
  <c r="C45" i="7"/>
  <c r="H42" i="7"/>
  <c r="G38" i="7"/>
  <c r="G39" i="7" s="1"/>
  <c r="G67" i="7" s="1"/>
  <c r="G37" i="7"/>
  <c r="H36" i="7"/>
  <c r="H26" i="7"/>
  <c r="H25" i="7"/>
  <c r="H20" i="7"/>
  <c r="F12" i="7"/>
  <c r="H9" i="7"/>
  <c r="H7" i="7"/>
  <c r="H6" i="7"/>
  <c r="B4" i="7"/>
  <c r="B3" i="7"/>
  <c r="H132" i="6"/>
  <c r="E122" i="6"/>
  <c r="G119" i="6"/>
  <c r="G118" i="6"/>
  <c r="H117" i="6"/>
  <c r="H113" i="6"/>
  <c r="H106" i="6"/>
  <c r="H100" i="6"/>
  <c r="H95" i="6"/>
  <c r="H97" i="6" s="1"/>
  <c r="H102" i="6" s="1"/>
  <c r="H92" i="6"/>
  <c r="H85" i="6"/>
  <c r="G79" i="6"/>
  <c r="G78" i="6"/>
  <c r="G77" i="6"/>
  <c r="G76" i="6"/>
  <c r="H74" i="6"/>
  <c r="H66" i="6"/>
  <c r="H56" i="6"/>
  <c r="H55" i="6"/>
  <c r="H54" i="6"/>
  <c r="H53" i="6"/>
  <c r="F45" i="6"/>
  <c r="C45" i="6"/>
  <c r="G45" i="6" s="1"/>
  <c r="H42" i="6"/>
  <c r="G38" i="6"/>
  <c r="G37" i="6"/>
  <c r="H36" i="6"/>
  <c r="H26" i="6"/>
  <c r="H32" i="6" s="1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F123" i="5" s="1"/>
  <c r="G120" i="5"/>
  <c r="G119" i="5"/>
  <c r="H118" i="5"/>
  <c r="H114" i="5"/>
  <c r="H107" i="5"/>
  <c r="H101" i="5"/>
  <c r="H98" i="5"/>
  <c r="H103" i="5" s="1"/>
  <c r="H96" i="5"/>
  <c r="H86" i="5"/>
  <c r="G80" i="5"/>
  <c r="G78" i="5"/>
  <c r="G77" i="5"/>
  <c r="G76" i="5"/>
  <c r="H75" i="5"/>
  <c r="G68" i="5"/>
  <c r="H67" i="5"/>
  <c r="H53" i="5"/>
  <c r="F45" i="5"/>
  <c r="C45" i="5"/>
  <c r="H42" i="5"/>
  <c r="G38" i="5"/>
  <c r="G37" i="5"/>
  <c r="G39" i="5" s="1"/>
  <c r="H36" i="5"/>
  <c r="H28" i="5"/>
  <c r="H26" i="5"/>
  <c r="H32" i="5" s="1"/>
  <c r="H25" i="5"/>
  <c r="H20" i="5"/>
  <c r="F12" i="5"/>
  <c r="H9" i="5"/>
  <c r="H7" i="5"/>
  <c r="B3" i="5"/>
  <c r="H135" i="4"/>
  <c r="H134" i="4"/>
  <c r="E124" i="4"/>
  <c r="F123" i="4" s="1"/>
  <c r="E123" i="4"/>
  <c r="G120" i="4"/>
  <c r="G119" i="4"/>
  <c r="H118" i="4"/>
  <c r="H114" i="4"/>
  <c r="H107" i="4"/>
  <c r="H103" i="4"/>
  <c r="H101" i="4"/>
  <c r="H98" i="4"/>
  <c r="H96" i="4"/>
  <c r="G92" i="4"/>
  <c r="H86" i="4"/>
  <c r="G80" i="4"/>
  <c r="H80" i="4" s="1"/>
  <c r="G79" i="4"/>
  <c r="G76" i="4"/>
  <c r="H75" i="4"/>
  <c r="H67" i="4"/>
  <c r="H58" i="4"/>
  <c r="H56" i="4"/>
  <c r="H53" i="4"/>
  <c r="G45" i="4"/>
  <c r="G51" i="4" s="1"/>
  <c r="F45" i="4"/>
  <c r="C45" i="4"/>
  <c r="H42" i="4"/>
  <c r="G38" i="4"/>
  <c r="H38" i="4" s="1"/>
  <c r="G37" i="4"/>
  <c r="G39" i="4" s="1"/>
  <c r="G68" i="4" s="1"/>
  <c r="H36" i="4"/>
  <c r="H25" i="4"/>
  <c r="H20" i="4"/>
  <c r="F12" i="4"/>
  <c r="H9" i="4"/>
  <c r="H7" i="4"/>
  <c r="C129" i="4" s="1"/>
  <c r="B3" i="4"/>
  <c r="H134" i="3"/>
  <c r="E129" i="3"/>
  <c r="E124" i="3"/>
  <c r="E123" i="3"/>
  <c r="F123" i="3" s="1"/>
  <c r="F129" i="3" s="1"/>
  <c r="G120" i="3"/>
  <c r="G119" i="3"/>
  <c r="H118" i="3"/>
  <c r="H114" i="3"/>
  <c r="H107" i="3"/>
  <c r="I103" i="3"/>
  <c r="H103" i="3"/>
  <c r="H101" i="3"/>
  <c r="I98" i="3"/>
  <c r="H98" i="3"/>
  <c r="H96" i="3"/>
  <c r="H86" i="3"/>
  <c r="I80" i="3"/>
  <c r="G80" i="3"/>
  <c r="H80" i="3" s="1"/>
  <c r="G78" i="3"/>
  <c r="G77" i="3"/>
  <c r="G76" i="3"/>
  <c r="H75" i="3"/>
  <c r="H67" i="3"/>
  <c r="I61" i="3"/>
  <c r="H61" i="3"/>
  <c r="I60" i="3"/>
  <c r="I56" i="3"/>
  <c r="H56" i="3"/>
  <c r="H53" i="3"/>
  <c r="F45" i="3"/>
  <c r="C45" i="3"/>
  <c r="G45" i="3" s="1"/>
  <c r="H42" i="3"/>
  <c r="I38" i="3"/>
  <c r="G38" i="3"/>
  <c r="H38" i="3" s="1"/>
  <c r="I37" i="3"/>
  <c r="H37" i="3"/>
  <c r="G37" i="3"/>
  <c r="H36" i="3"/>
  <c r="I32" i="3"/>
  <c r="I135" i="3" s="1"/>
  <c r="H32" i="3"/>
  <c r="H135" i="3" s="1"/>
  <c r="I26" i="3"/>
  <c r="H26" i="3"/>
  <c r="H25" i="3"/>
  <c r="H20" i="3"/>
  <c r="F12" i="3"/>
  <c r="H9" i="3"/>
  <c r="H7" i="3"/>
  <c r="C129" i="3" s="1"/>
  <c r="B3" i="3"/>
  <c r="H31" i="2"/>
  <c r="G31" i="2"/>
  <c r="H30" i="2"/>
  <c r="G30" i="2"/>
  <c r="G29" i="2"/>
  <c r="H29" i="2" s="1"/>
  <c r="F76" i="8" s="1"/>
  <c r="G28" i="2"/>
  <c r="H28" i="2" s="1"/>
  <c r="H27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C186" i="1"/>
  <c r="H186" i="1" s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8" i="6" s="1"/>
  <c r="A83" i="1"/>
  <c r="D81" i="1"/>
  <c r="E123" i="6" s="1"/>
  <c r="D80" i="1"/>
  <c r="E123" i="5" s="1"/>
  <c r="D78" i="1"/>
  <c r="G72" i="1"/>
  <c r="G71" i="1"/>
  <c r="G91" i="4" s="1"/>
  <c r="G70" i="1"/>
  <c r="G89" i="6" s="1"/>
  <c r="G69" i="1"/>
  <c r="G88" i="6" s="1"/>
  <c r="G68" i="1"/>
  <c r="G67" i="1"/>
  <c r="G87" i="5" s="1"/>
  <c r="E62" i="1"/>
  <c r="G78" i="7" s="1"/>
  <c r="E61" i="1"/>
  <c r="G78" i="4" s="1"/>
  <c r="E60" i="1"/>
  <c r="G77" i="4" s="1"/>
  <c r="E59" i="1"/>
  <c r="G75" i="6" s="1"/>
  <c r="H54" i="1"/>
  <c r="H53" i="1"/>
  <c r="H52" i="1"/>
  <c r="H51" i="1"/>
  <c r="H50" i="1"/>
  <c r="H49" i="1"/>
  <c r="H48" i="1"/>
  <c r="H47" i="1"/>
  <c r="F43" i="1"/>
  <c r="E43" i="1"/>
  <c r="D43" i="1"/>
  <c r="I42" i="1"/>
  <c r="H54" i="7" s="1"/>
  <c r="A42" i="1"/>
  <c r="F40" i="1"/>
  <c r="D40" i="1"/>
  <c r="E40" i="1" s="1"/>
  <c r="I39" i="1" s="1"/>
  <c r="H54" i="4" s="1"/>
  <c r="A39" i="1"/>
  <c r="F37" i="1"/>
  <c r="E37" i="1"/>
  <c r="I36" i="1" s="1"/>
  <c r="I54" i="3" s="1"/>
  <c r="D37" i="1"/>
  <c r="A36" i="1"/>
  <c r="F34" i="1"/>
  <c r="E34" i="1"/>
  <c r="I33" i="1"/>
  <c r="H54" i="5" s="1"/>
  <c r="A33" i="1"/>
  <c r="I30" i="1"/>
  <c r="I28" i="1"/>
  <c r="H61" i="6" s="1"/>
  <c r="I26" i="1"/>
  <c r="H60" i="4" s="1"/>
  <c r="I24" i="1"/>
  <c r="E24" i="1"/>
  <c r="D24" i="1"/>
  <c r="E22" i="1"/>
  <c r="I20" i="1"/>
  <c r="H57" i="6" s="1"/>
  <c r="I18" i="1"/>
  <c r="I16" i="1"/>
  <c r="H55" i="5" s="1"/>
  <c r="F7" i="1"/>
  <c r="H26" i="4" s="1"/>
  <c r="H32" i="4" s="1"/>
  <c r="H32" i="2" l="1"/>
  <c r="F78" i="8"/>
  <c r="F80" i="8" s="1"/>
  <c r="H37" i="6"/>
  <c r="H38" i="6"/>
  <c r="H133" i="6"/>
  <c r="H79" i="6"/>
  <c r="G51" i="6"/>
  <c r="H80" i="5"/>
  <c r="H38" i="5"/>
  <c r="H135" i="5"/>
  <c r="F129" i="5"/>
  <c r="H57" i="3"/>
  <c r="H55" i="1"/>
  <c r="G87" i="6"/>
  <c r="G88" i="3"/>
  <c r="G88" i="4"/>
  <c r="H60" i="3"/>
  <c r="G90" i="3"/>
  <c r="H57" i="4"/>
  <c r="H60" i="7"/>
  <c r="D34" i="9"/>
  <c r="C34" i="9"/>
  <c r="B34" i="9"/>
  <c r="H27" i="7"/>
  <c r="H32" i="7" s="1"/>
  <c r="H61" i="7"/>
  <c r="H58" i="5"/>
  <c r="I58" i="3"/>
  <c r="H58" i="3"/>
  <c r="G87" i="4"/>
  <c r="G86" i="6"/>
  <c r="G87" i="3"/>
  <c r="G89" i="4"/>
  <c r="G88" i="7"/>
  <c r="H62" i="6"/>
  <c r="H63" i="4"/>
  <c r="I63" i="3"/>
  <c r="H62" i="3"/>
  <c r="H61" i="4"/>
  <c r="H54" i="3"/>
  <c r="I62" i="3"/>
  <c r="H62" i="4"/>
  <c r="G89" i="5"/>
  <c r="G86" i="7"/>
  <c r="G89" i="7"/>
  <c r="G90" i="5"/>
  <c r="G91" i="5"/>
  <c r="G91" i="3"/>
  <c r="G90" i="6"/>
  <c r="C80" i="8"/>
  <c r="H63" i="3"/>
  <c r="H58" i="6"/>
  <c r="G92" i="3"/>
  <c r="G91" i="6"/>
  <c r="G92" i="5"/>
  <c r="I45" i="3"/>
  <c r="G51" i="3"/>
  <c r="H45" i="3"/>
  <c r="G87" i="7"/>
  <c r="H37" i="4"/>
  <c r="H39" i="4" s="1"/>
  <c r="H55" i="4"/>
  <c r="H55" i="7"/>
  <c r="H55" i="3"/>
  <c r="G69" i="4"/>
  <c r="H56" i="7"/>
  <c r="H56" i="5"/>
  <c r="G39" i="3"/>
  <c r="G68" i="3" s="1"/>
  <c r="I55" i="3"/>
  <c r="H61" i="5"/>
  <c r="G90" i="7"/>
  <c r="H60" i="5"/>
  <c r="H60" i="6"/>
  <c r="G88" i="5"/>
  <c r="G94" i="5" s="1"/>
  <c r="H39" i="3"/>
  <c r="H68" i="3" s="1"/>
  <c r="G89" i="3"/>
  <c r="H62" i="5"/>
  <c r="F122" i="6"/>
  <c r="H10" i="9"/>
  <c r="H9" i="9"/>
  <c r="H7" i="9"/>
  <c r="H8" i="9"/>
  <c r="H6" i="9"/>
  <c r="H57" i="7"/>
  <c r="I57" i="3"/>
  <c r="H57" i="5"/>
  <c r="F128" i="6"/>
  <c r="I39" i="3"/>
  <c r="I68" i="3" s="1"/>
  <c r="G90" i="4"/>
  <c r="H63" i="5"/>
  <c r="G39" i="6"/>
  <c r="G67" i="6" s="1"/>
  <c r="H58" i="7"/>
  <c r="G91" i="7"/>
  <c r="G45" i="5"/>
  <c r="G79" i="5"/>
  <c r="G22" i="1"/>
  <c r="I22" i="1" s="1"/>
  <c r="E80" i="1"/>
  <c r="E83" i="1" s="1"/>
  <c r="E129" i="4"/>
  <c r="F129" i="4" s="1"/>
  <c r="H37" i="5"/>
  <c r="G77" i="7"/>
  <c r="G79" i="3"/>
  <c r="H41" i="3"/>
  <c r="I41" i="3"/>
  <c r="I59" i="3" l="1"/>
  <c r="H59" i="5"/>
  <c r="H64" i="5" s="1"/>
  <c r="H70" i="5" s="1"/>
  <c r="H59" i="3"/>
  <c r="H59" i="7"/>
  <c r="H59" i="6"/>
  <c r="H63" i="6" s="1"/>
  <c r="H69" i="6" s="1"/>
  <c r="H59" i="4"/>
  <c r="H64" i="4" s="1"/>
  <c r="H70" i="4" s="1"/>
  <c r="I64" i="3"/>
  <c r="I70" i="3" s="1"/>
  <c r="H133" i="7"/>
  <c r="H79" i="7"/>
  <c r="H38" i="7"/>
  <c r="H37" i="7"/>
  <c r="G94" i="4"/>
  <c r="D30" i="9"/>
  <c r="B30" i="9"/>
  <c r="C30" i="9"/>
  <c r="H39" i="6"/>
  <c r="G51" i="5"/>
  <c r="I79" i="3"/>
  <c r="H79" i="3"/>
  <c r="D29" i="9"/>
  <c r="B29" i="9"/>
  <c r="C29" i="9"/>
  <c r="C31" i="9"/>
  <c r="B31" i="9"/>
  <c r="D31" i="9"/>
  <c r="H90" i="7"/>
  <c r="H68" i="4"/>
  <c r="H41" i="4"/>
  <c r="G68" i="6"/>
  <c r="I87" i="3"/>
  <c r="H87" i="3"/>
  <c r="G94" i="3"/>
  <c r="H39" i="5"/>
  <c r="H63" i="7"/>
  <c r="H69" i="7" s="1"/>
  <c r="D32" i="9"/>
  <c r="C32" i="9"/>
  <c r="B32" i="9"/>
  <c r="G93" i="7"/>
  <c r="D33" i="9"/>
  <c r="C33" i="9"/>
  <c r="B33" i="9"/>
  <c r="I46" i="3"/>
  <c r="I50" i="3"/>
  <c r="I74" i="3"/>
  <c r="I47" i="3"/>
  <c r="I49" i="3"/>
  <c r="I44" i="3"/>
  <c r="I43" i="3"/>
  <c r="I48" i="3"/>
  <c r="H46" i="3"/>
  <c r="H74" i="3"/>
  <c r="H47" i="3"/>
  <c r="H49" i="3"/>
  <c r="H50" i="3"/>
  <c r="H43" i="3"/>
  <c r="H44" i="3"/>
  <c r="H48" i="3"/>
  <c r="H71" i="3"/>
  <c r="I51" i="3"/>
  <c r="I69" i="3" s="1"/>
  <c r="I71" i="3" s="1"/>
  <c r="H51" i="3"/>
  <c r="H69" i="3" s="1"/>
  <c r="G69" i="3"/>
  <c r="H64" i="3"/>
  <c r="H70" i="3" s="1"/>
  <c r="G93" i="6"/>
  <c r="I108" i="3"/>
  <c r="H107" i="6"/>
  <c r="H108" i="4"/>
  <c r="H108" i="3"/>
  <c r="H107" i="7"/>
  <c r="H108" i="5"/>
  <c r="I136" i="3" l="1"/>
  <c r="H136" i="3"/>
  <c r="G69" i="5"/>
  <c r="H51" i="5"/>
  <c r="C35" i="9"/>
  <c r="B35" i="9"/>
  <c r="D35" i="9"/>
  <c r="H78" i="3"/>
  <c r="H76" i="3"/>
  <c r="H77" i="3"/>
  <c r="H68" i="5"/>
  <c r="H41" i="5"/>
  <c r="I77" i="3"/>
  <c r="I78" i="3"/>
  <c r="I76" i="3"/>
  <c r="H44" i="4"/>
  <c r="H43" i="4"/>
  <c r="H74" i="4"/>
  <c r="H50" i="4"/>
  <c r="H49" i="4"/>
  <c r="H47" i="4"/>
  <c r="H48" i="4"/>
  <c r="H46" i="4"/>
  <c r="H51" i="4"/>
  <c r="H45" i="4"/>
  <c r="H39" i="7"/>
  <c r="H67" i="6"/>
  <c r="H41" i="6"/>
  <c r="H69" i="4" l="1"/>
  <c r="H71" i="4" s="1"/>
  <c r="H87" i="4"/>
  <c r="H69" i="5"/>
  <c r="H71" i="5" s="1"/>
  <c r="H87" i="5"/>
  <c r="H77" i="4"/>
  <c r="H79" i="4"/>
  <c r="H76" i="4"/>
  <c r="H78" i="4"/>
  <c r="H43" i="6"/>
  <c r="H50" i="6"/>
  <c r="H48" i="6"/>
  <c r="H49" i="6"/>
  <c r="H47" i="6"/>
  <c r="H46" i="6"/>
  <c r="H44" i="6"/>
  <c r="H73" i="6"/>
  <c r="H45" i="6"/>
  <c r="H51" i="6"/>
  <c r="H81" i="3"/>
  <c r="H74" i="5"/>
  <c r="H48" i="5"/>
  <c r="H47" i="5"/>
  <c r="H46" i="5"/>
  <c r="H44" i="5"/>
  <c r="H43" i="5"/>
  <c r="H49" i="5"/>
  <c r="H50" i="5"/>
  <c r="H45" i="5"/>
  <c r="I81" i="3"/>
  <c r="H67" i="7"/>
  <c r="H41" i="7"/>
  <c r="H136" i="5" l="1"/>
  <c r="H78" i="6"/>
  <c r="H77" i="6"/>
  <c r="H76" i="6"/>
  <c r="H75" i="6"/>
  <c r="H44" i="7"/>
  <c r="H43" i="7"/>
  <c r="H48" i="7"/>
  <c r="H73" i="7"/>
  <c r="H50" i="7"/>
  <c r="H49" i="7"/>
  <c r="H47" i="7"/>
  <c r="H46" i="7"/>
  <c r="H51" i="7"/>
  <c r="H45" i="7"/>
  <c r="H78" i="5"/>
  <c r="H76" i="5"/>
  <c r="H77" i="5"/>
  <c r="H79" i="5"/>
  <c r="H137" i="3"/>
  <c r="H85" i="3"/>
  <c r="I137" i="3"/>
  <c r="I85" i="3"/>
  <c r="H81" i="4"/>
  <c r="H137" i="4" s="1"/>
  <c r="H68" i="6"/>
  <c r="H70" i="6" s="1"/>
  <c r="H86" i="6"/>
  <c r="H136" i="4"/>
  <c r="H85" i="4"/>
  <c r="H93" i="4" l="1"/>
  <c r="H92" i="4"/>
  <c r="H91" i="4"/>
  <c r="H90" i="4"/>
  <c r="H88" i="4"/>
  <c r="H89" i="4"/>
  <c r="H68" i="7"/>
  <c r="H70" i="7" s="1"/>
  <c r="H86" i="7"/>
  <c r="H93" i="3"/>
  <c r="H89" i="3"/>
  <c r="H91" i="3"/>
  <c r="H92" i="3"/>
  <c r="H90" i="3"/>
  <c r="H88" i="3"/>
  <c r="H76" i="7"/>
  <c r="H75" i="7"/>
  <c r="H78" i="7"/>
  <c r="H77" i="7"/>
  <c r="H81" i="5"/>
  <c r="H80" i="6"/>
  <c r="H135" i="6" s="1"/>
  <c r="H134" i="6"/>
  <c r="H84" i="6"/>
  <c r="I93" i="3"/>
  <c r="I91" i="3"/>
  <c r="I89" i="3"/>
  <c r="I92" i="3"/>
  <c r="I88" i="3"/>
  <c r="I90" i="3"/>
  <c r="H88" i="6" l="1"/>
  <c r="H89" i="6"/>
  <c r="H91" i="6"/>
  <c r="H87" i="6"/>
  <c r="H90" i="6"/>
  <c r="H134" i="7"/>
  <c r="H84" i="7"/>
  <c r="I94" i="3"/>
  <c r="I102" i="3" s="1"/>
  <c r="I104" i="3" s="1"/>
  <c r="H94" i="4"/>
  <c r="H102" i="4" s="1"/>
  <c r="H104" i="4" s="1"/>
  <c r="H137" i="5"/>
  <c r="H85" i="5"/>
  <c r="H80" i="7"/>
  <c r="H135" i="7" s="1"/>
  <c r="H94" i="3"/>
  <c r="H102" i="3" s="1"/>
  <c r="H104" i="3" s="1"/>
  <c r="I138" i="3" l="1"/>
  <c r="I115" i="3"/>
  <c r="H138" i="3"/>
  <c r="H115" i="3"/>
  <c r="H93" i="6"/>
  <c r="H101" i="6" s="1"/>
  <c r="H103" i="6" s="1"/>
  <c r="H138" i="4"/>
  <c r="H115" i="4"/>
  <c r="H91" i="7"/>
  <c r="H87" i="7"/>
  <c r="H88" i="7"/>
  <c r="H89" i="7"/>
  <c r="H93" i="5"/>
  <c r="H88" i="5"/>
  <c r="H94" i="5" s="1"/>
  <c r="H102" i="5" s="1"/>
  <c r="H104" i="5" s="1"/>
  <c r="H89" i="5"/>
  <c r="H92" i="5"/>
  <c r="H90" i="5"/>
  <c r="H91" i="5"/>
  <c r="H138" i="5" l="1"/>
  <c r="H115" i="5"/>
  <c r="H93" i="7"/>
  <c r="H101" i="7" s="1"/>
  <c r="H103" i="7" s="1"/>
  <c r="H136" i="6"/>
  <c r="H114" i="6"/>
  <c r="H119" i="4"/>
  <c r="H109" i="4"/>
  <c r="H112" i="4" s="1"/>
  <c r="H139" i="4" s="1"/>
  <c r="H140" i="4" s="1"/>
  <c r="H132" i="3"/>
  <c r="H109" i="3"/>
  <c r="H112" i="3" s="1"/>
  <c r="H139" i="3" s="1"/>
  <c r="H140" i="3" s="1"/>
  <c r="H130" i="3"/>
  <c r="H119" i="3"/>
  <c r="H142" i="3" s="1"/>
  <c r="H120" i="3"/>
  <c r="I109" i="3"/>
  <c r="I112" i="3" s="1"/>
  <c r="I139" i="3" s="1"/>
  <c r="I140" i="3" s="1"/>
  <c r="I119" i="3"/>
  <c r="I130" i="3" s="1"/>
  <c r="I120" i="3"/>
  <c r="F22" i="8" l="1"/>
  <c r="G22" i="8" s="1"/>
  <c r="F23" i="8"/>
  <c r="G23" i="8" s="1"/>
  <c r="F20" i="8"/>
  <c r="G20" i="8" s="1"/>
  <c r="F11" i="8"/>
  <c r="G11" i="8" s="1"/>
  <c r="F8" i="8"/>
  <c r="G8" i="8" s="1"/>
  <c r="F14" i="8"/>
  <c r="G14" i="8" s="1"/>
  <c r="F21" i="8"/>
  <c r="G21" i="8" s="1"/>
  <c r="F9" i="8"/>
  <c r="G9" i="8" s="1"/>
  <c r="F19" i="8"/>
  <c r="G19" i="8" s="1"/>
  <c r="F24" i="8"/>
  <c r="G24" i="8" s="1"/>
  <c r="F12" i="8"/>
  <c r="G12" i="8" s="1"/>
  <c r="F7" i="8"/>
  <c r="G7" i="8" s="1"/>
  <c r="F10" i="8"/>
  <c r="G10" i="8" s="1"/>
  <c r="H130" i="4"/>
  <c r="I141" i="3"/>
  <c r="I121" i="3"/>
  <c r="H141" i="3"/>
  <c r="H121" i="3"/>
  <c r="I142" i="3"/>
  <c r="H144" i="3" s="1"/>
  <c r="H132" i="4"/>
  <c r="H120" i="4"/>
  <c r="H142" i="4"/>
  <c r="E61" i="8" s="1"/>
  <c r="G61" i="8" s="1"/>
  <c r="H108" i="6"/>
  <c r="H111" i="6" s="1"/>
  <c r="H137" i="6" s="1"/>
  <c r="H138" i="6" s="1"/>
  <c r="H118" i="6"/>
  <c r="H119" i="6" s="1"/>
  <c r="H129" i="6" s="1"/>
  <c r="H136" i="7"/>
  <c r="H114" i="7"/>
  <c r="H109" i="5"/>
  <c r="H112" i="5" s="1"/>
  <c r="H139" i="5" s="1"/>
  <c r="H140" i="5" s="1"/>
  <c r="H119" i="5"/>
  <c r="H139" i="6" l="1"/>
  <c r="H120" i="6"/>
  <c r="H142" i="5"/>
  <c r="F15" i="8" s="1"/>
  <c r="G15" i="8" s="1"/>
  <c r="I10" i="8"/>
  <c r="D42" i="8"/>
  <c r="G42" i="8" s="1"/>
  <c r="D39" i="8"/>
  <c r="G39" i="8" s="1"/>
  <c r="I7" i="8"/>
  <c r="H120" i="5"/>
  <c r="I12" i="8"/>
  <c r="D44" i="8"/>
  <c r="G44" i="8" s="1"/>
  <c r="H132" i="5"/>
  <c r="H130" i="5"/>
  <c r="I19" i="8"/>
  <c r="D47" i="8"/>
  <c r="G47" i="8" s="1"/>
  <c r="D41" i="8"/>
  <c r="G41" i="8" s="1"/>
  <c r="I9" i="8"/>
  <c r="H108" i="7"/>
  <c r="H111" i="7" s="1"/>
  <c r="H137" i="7" s="1"/>
  <c r="H118" i="7"/>
  <c r="I14" i="8"/>
  <c r="D45" i="8"/>
  <c r="G45" i="8" s="1"/>
  <c r="H138" i="7"/>
  <c r="D40" i="8"/>
  <c r="G40" i="8" s="1"/>
  <c r="I8" i="8"/>
  <c r="H140" i="6"/>
  <c r="D52" i="8"/>
  <c r="G52" i="8" s="1"/>
  <c r="I24" i="8"/>
  <c r="D49" i="8"/>
  <c r="G49" i="8" s="1"/>
  <c r="I21" i="8"/>
  <c r="D43" i="8"/>
  <c r="G43" i="8" s="1"/>
  <c r="I11" i="8"/>
  <c r="I20" i="8"/>
  <c r="D48" i="8"/>
  <c r="G48" i="8" s="1"/>
  <c r="H141" i="4"/>
  <c r="H121" i="4"/>
  <c r="I23" i="8"/>
  <c r="D51" i="8"/>
  <c r="G51" i="8" s="1"/>
  <c r="D50" i="8"/>
  <c r="G50" i="8" s="1"/>
  <c r="I22" i="8"/>
  <c r="H140" i="7" l="1"/>
  <c r="H119" i="7"/>
  <c r="H129" i="7"/>
  <c r="E76" i="8"/>
  <c r="G76" i="8" s="1"/>
  <c r="F29" i="8"/>
  <c r="G29" i="8" s="1"/>
  <c r="J24" i="8"/>
  <c r="H121" i="5"/>
  <c r="H141" i="5"/>
  <c r="D46" i="8"/>
  <c r="G46" i="8" s="1"/>
  <c r="I15" i="8"/>
  <c r="J15" i="8" s="1"/>
  <c r="D54" i="8" l="1"/>
  <c r="G54" i="8" s="1"/>
  <c r="I29" i="8"/>
  <c r="J29" i="8" s="1"/>
  <c r="H120" i="7"/>
  <c r="H139" i="7"/>
  <c r="F34" i="8"/>
  <c r="G34" i="8" s="1"/>
  <c r="E78" i="8"/>
  <c r="G78" i="8" s="1"/>
  <c r="G80" i="8" s="1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4F924D34-E061-49EB-81BB-AC5F2A0A9A31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D9F900C-9EEB-40C1-BCF5-FD5DA4D4BCD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97C5688-6CEB-4C14-8683-8054F5EE4BD2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6B09E7D-22DD-4AAB-9485-7565ED69760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7B9ED1D-F5C5-42BA-802B-B5A180D663C2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EB52E88-B5C8-47D6-A470-0A889708CE7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41B592D5-FE8E-46AF-94BD-F0F8DFBEEB2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<sst xmlns="http://schemas.openxmlformats.org/spreadsheetml/2006/main" count="1665" uniqueCount="486">
  <si>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</si>
  <si>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</si>
  <si>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</si>
  <si>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Itanhaem/SP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</si>
  <si>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</si>
  <si>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</si>
  <si>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</si>
  <si>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</si>
  <si>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</si>
  <si>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 Itanhaem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</si>
  <si>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</si>
  <si>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</si>
  <si>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</si>
  <si>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</si>
  <si>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</si>
  <si>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</si>
  <si>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</si>
  <si>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</si>
  <si>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</si>
  <si>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</si>
  <si>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</si>
  <si>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</si>
  <si>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</si>
  <si>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</si>
  <si>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</si>
  <si>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</si>
  <si>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</si>
  <si>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</si>
  <si>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</si>
  <si>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</si>
  <si>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</si>
  <si>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</si>
  <si>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</si>
  <si>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</si>
  <si>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</si>
  <si>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</si>
  <si>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</si>
  <si>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</si>
  <si>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</si>
  <si>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</si>
  <si>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</si>
  <si>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</si>
  <si>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</si>
  <si>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</si>
  <si>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</si>
  <si>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</si>
  <si>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</si>
  <si>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</si>
  <si>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</si>
  <si>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</si>
  <si>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</si>
  <si>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</si>
  <si>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</si>
  <si>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</si>
  <si>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</si>
  <si>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</si>
  <si>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</si>
  <si>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</si>
  <si>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</si>
  <si>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</si>
  <si>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</si>
  <si>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</si>
  <si>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</si>
  <si>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</si>
  <si>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</si>
  <si>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</si>
  <si>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</si>
  <si>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</si>
  <si>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</si>
  <si>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</si>
  <si>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</si>
  <si>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</si>
  <si>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</si>
  <si>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</si>
  <si>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</si>
  <si>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</si>
  <si>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</si>
  <si>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</si>
  <si>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</si>
  <si>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</si>
  <si>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</si>
  <si>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</si>
  <si>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</si>
  <si>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</si>
  <si>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</si>
  <si>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</si>
  <si>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</si>
  <si>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</si>
  <si>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</si>
  <si>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</si>
  <si>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</si>
  <si>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</si>
  <si>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</si>
  <si>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</si>
  <si>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</si>
  <si>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</si>
  <si>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</si>
  <si>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</si>
  <si>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</si>
  <si>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</si>
  <si>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</si>
  <si>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</si>
  <si>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</si>
  <si>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</si>
  <si>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</si>
  <si>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</si>
  <si>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</si>
  <si>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</si>
  <si>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</si>
  <si>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</si>
  <si>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</si>
  <si>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</si>
  <si>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</si>
  <si>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</si>
  <si>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</si>
  <si>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</si>
  <si>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</si>
  <si>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</si>
  <si>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</si>
  <si>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</si>
  <si>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</si>
  <si>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</si>
  <si>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</si>
  <si>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</si>
  <si>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</si>
  <si>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</si>
  <si>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</si>
  <si>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</si>
  <si>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</si>
  <si>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</si>
  <si>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</si>
  <si>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</si>
  <si>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</si>
  <si>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</si>
  <si>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</si>
  <si>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</si>
  <si>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</si>
  <si>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</si>
  <si>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</si>
  <si>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</si>
  <si>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</si>
  <si>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</si>
  <si>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</si>
  <si>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</si>
  <si>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</si>
  <si>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</si>
  <si>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</si>
  <si>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</si>
  <si>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</si>
  <si>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</si>
  <si>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</si>
  <si>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</si>
  <si>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</si>
  <si>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</si>
  <si>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</si>
  <si>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</si>
  <si>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</si>
  <si>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</si>
  <si>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</si>
  <si>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</si>
  <si>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</si>
  <si>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</si>
  <si>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</si>
  <si>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</si>
  <si>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</si>
  <si>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</si>
  <si>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</si>
  <si>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</si>
  <si>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</si>
  <si>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</si>
  <si>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</si>
  <si>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</si>
  <si>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</si>
  <si>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</si>
  <si>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</si>
  <si>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</si>
  <si>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</si>
  <si>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</si>
  <si>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</si>
  <si>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</si>
  <si>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</si>
  <si>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</si>
  <si>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</si>
  <si>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</si>
  <si>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</si>
  <si>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</si>
  <si>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</si>
  <si>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</si>
  <si>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</si>
  <si>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</si>
  <si>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</si>
  <si>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</si>
  <si>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</si>
  <si>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</si>
  <si>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</si>
  <si>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</si>
  <si>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</si>
  <si>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</si>
  <si>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</si>
  <si>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</si>
  <si>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</si>
  <si>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</si>
  <si>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</si>
  <si>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</si>
  <si>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</si>
  <si>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</si>
  <si>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</si>
  <si>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</si>
  <si>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</si>
  <si>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596,00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</si>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</sst>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69918591-36AE-48A7-B296-D35C053B2A61}"/>
    <cellStyle name="Excel Built-in Percent" xfId="4" xr:uid="{FA32E05D-1B9D-403F-ABCB-CD9C1F5D559D}"/>
    <cellStyle name="Excel Built-in Percent 2" xfId="6" xr:uid="{099E55AF-4622-4F0A-8627-F3E5BC675CEE}"/>
    <cellStyle name="Excel_BuiltIn_Currency" xfId="5" xr:uid="{BEF34A3A-2490-4DF1-ADD0-9C2A7F309254}"/>
    <cellStyle name="Moeda" xfId="2" builtinId="4"/>
    <cellStyle name="Moeda_Plan1_1_Limpeza2011- Planilhas" xfId="8" xr:uid="{3F0F6218-75AC-4E68-81DE-74738C2A9098}"/>
    <cellStyle name="Normal" xfId="0" builtinId="0"/>
    <cellStyle name="Normal 2" xfId="10" xr:uid="{10098687-3640-40EF-8A3E-CBDF4AA13CEF}"/>
    <cellStyle name="Normal_Limpeza2011- Planilhas" xfId="7" xr:uid="{5C4C95F1-145F-473F-8ADB-725F108DE73E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D0534-4E53-4F4C-95B5-64114AC86914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Itanhaem/SP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148.9896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5.8</v>
      </c>
      <c r="E34" s="43">
        <f>B34*C34*D34</f>
        <v>252.02159999999998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Itanhaem/SP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139.65359999999998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5.8</v>
      </c>
      <c r="E37" s="43">
        <f>B37*C37*D37</f>
        <v>252.02159999999998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Itanhaem/SP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190.20239999999998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5.8</v>
      </c>
      <c r="E40" s="43">
        <f>B40*C40*D40</f>
        <v>252.02159999999998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Itanhaem/SP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139.08119999999997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5.8</v>
      </c>
      <c r="E43" s="43">
        <f>B43*C43*D43</f>
        <v>252.02159999999998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Itanhaem/SP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2</v>
      </c>
      <c r="G161" s="153">
        <v>1</v>
      </c>
      <c r="H161" s="130">
        <f t="shared" ref="H161:H172" si="1">E161*F161/G161</f>
        <v>23.86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</v>
      </c>
      <c r="G162" s="153">
        <v>1</v>
      </c>
      <c r="H162" s="130">
        <f t="shared" si="1"/>
        <v>117.94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6</v>
      </c>
      <c r="G164" s="153">
        <v>1</v>
      </c>
      <c r="H164" s="130">
        <f t="shared" si="1"/>
        <v>174.06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5</v>
      </c>
      <c r="G170" s="153">
        <v>24</v>
      </c>
      <c r="H170" s="130">
        <f t="shared" si="1"/>
        <v>5.78125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</v>
      </c>
      <c r="G172" s="153">
        <v>24</v>
      </c>
      <c r="H172" s="130">
        <f t="shared" si="1"/>
        <v>1.8125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401.45041666666668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83.440000000000012</v>
      </c>
      <c r="D178" s="163" t="s">
        <v>210</v>
      </c>
      <c r="E178" s="163"/>
      <c r="F178" s="163"/>
      <c r="G178" s="163"/>
      <c r="H178" s="164">
        <f>C178*2</f>
        <v>166.88000000000002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</v>
      </c>
      <c r="B182" s="161">
        <v>47</v>
      </c>
      <c r="C182" s="162">
        <f>A182*B182</f>
        <v>94</v>
      </c>
      <c r="D182" s="163" t="s">
        <v>210</v>
      </c>
      <c r="E182" s="163"/>
      <c r="F182" s="163"/>
      <c r="G182" s="163"/>
      <c r="H182" s="164">
        <f>C182*2</f>
        <v>188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215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1891.58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88C26917-3771-4857-84FD-CB91DEFDB362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48EC8695-DC59-4574-B819-83414D73307F}">
      <formula1>0</formula1>
      <formula2>0</formula2>
    </dataValidation>
    <dataValidation errorStyle="warning" allowBlank="1" showInputMessage="1" showErrorMessage="1" errorTitle="OK" error="Atingiu o valor desejado." sqref="B12 E12 E68:F72" xr:uid="{4EADA524-DDF1-4923-97A2-48AF44D954FB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F9FB2-64DE-43A8-AD46-CD64CBA1A3A5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Itanhaem/SP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578</v>
      </c>
      <c r="C5" s="188">
        <v>1200</v>
      </c>
      <c r="D5" s="188"/>
      <c r="E5" s="188"/>
      <c r="F5" s="183">
        <f t="shared" ref="F5:F11" si="0">B5/C5</f>
        <v>0.48166666666666669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Itanhaem/SP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>
        <v>128</v>
      </c>
      <c r="C13" s="188">
        <v>2700</v>
      </c>
      <c r="D13" s="188"/>
      <c r="E13" s="180"/>
      <c r="F13" s="195">
        <f t="shared" ref="F13:F18" si="1">B13/C13</f>
        <v>4.7407407407407405E-2</v>
      </c>
    </row>
    <row r="14" spans="1:19" ht="31.7" customHeight="1">
      <c r="A14" s="196" t="s">
        <v>236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237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240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0.52907407407407414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Itanhaem/SP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>
        <v>60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1.338374544116171E-2</v>
      </c>
      <c r="I29" s="194"/>
      <c r="J29" s="194"/>
    </row>
    <row r="30" spans="1:19" ht="27.25" customHeight="1">
      <c r="A30" s="30" t="s">
        <v>251</v>
      </c>
      <c r="B30" s="179">
        <v>60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1.338374544116171E-2</v>
      </c>
      <c r="I30" s="194"/>
      <c r="J30" s="194"/>
    </row>
    <row r="31" spans="1:19" ht="27.25" customHeight="1">
      <c r="A31" s="30" t="s">
        <v>252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2.6767490882323421E-2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ED47A-4DCA-49A1-9DE8-898B4A8A261A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Itanhaem/SP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706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Itanhaem/SP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Itanhaem/SP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Itanhaem/SP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Itanhaem/SP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148.9896</v>
      </c>
      <c r="I54" s="257">
        <f>Licitante!I36</f>
        <v>139.65359999999998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1068.5696000000003</v>
      </c>
      <c r="I64" s="259">
        <f>SUM(I54:I63)</f>
        <v>1059.2336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Itanhaem/SP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1068.5696000000003</v>
      </c>
      <c r="I70" s="260">
        <f t="shared" si="3"/>
        <v>1059.2336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1967.4457454545459</v>
      </c>
      <c r="I71" s="259">
        <f t="shared" si="4"/>
        <v>2039.5592727272729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Itanhaem/SP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2917.430039512788</v>
      </c>
      <c r="I85" s="260">
        <f>I32+I71-(I54+I55+I62)+I81</f>
        <v>3163.776774982266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Itanhaem/SP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7.9874881300829239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0.59906160975621925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0.93453611121970204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19.169971512199016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23.962464390248773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272.73895646425046</v>
      </c>
      <c r="I94" s="250">
        <f t="shared" si="6"/>
        <v>291.3304553087188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Itanhaem/SP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Itanhaem/SP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272.73895646425046</v>
      </c>
      <c r="I102" s="257">
        <f t="shared" si="8"/>
        <v>291.3304553087188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272.73895646425046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Itanhaem/SP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563.21054717868697</v>
      </c>
      <c r="I109" s="257">
        <f>I115*Licitante!H127</f>
        <v>598.06539731240696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633.4326305120203</v>
      </c>
      <c r="I112" s="259">
        <f t="shared" si="11"/>
        <v>668.28748064574029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Itanhaem/SP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4693.4212264890584</v>
      </c>
      <c r="I115" s="259">
        <f>(I32+I71+I81+I104+I108+I110+I111)/(1-Licitante!H127)</f>
        <v>4983.878310936725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Itanhaem/SP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234.67106132445292</v>
      </c>
      <c r="I119" s="257">
        <f>G119*I115</f>
        <v>249.19391554683625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492.80922878135118</v>
      </c>
      <c r="I120" s="248">
        <f>G120*(I115+I119)</f>
        <v>523.30722264835617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900.84952316591034</v>
      </c>
      <c r="I121" s="292">
        <f>I130*F129</f>
        <v>956.59950029305935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Itanhaem/SP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6321.7510397607739</v>
      </c>
      <c r="I130" s="259">
        <f>(I115+I119+I120)/(1-F129)</f>
        <v>6712.9789494249771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5475.6580975705683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Itanhaem/SP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1967.4457454545459</v>
      </c>
      <c r="I136" s="257">
        <f>I71</f>
        <v>2039.5592727272729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272.73895646425046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633.4326305120203</v>
      </c>
      <c r="I139" s="257">
        <f>I112</f>
        <v>668.28748064574029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4693.4212264890584</v>
      </c>
      <c r="I140" s="248">
        <f t="shared" si="12"/>
        <v>4983.878310936725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6321.7510397607739</v>
      </c>
      <c r="I141" s="257">
        <f t="shared" si="13"/>
        <v>6712.9789494249771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6321.75</v>
      </c>
      <c r="I142" s="300">
        <f>ROUND((I115+I119+I120)/(1-(F129)),2)</f>
        <v>6712.98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391.22999999999956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A5DA6-5910-4C58-A38B-2EDE941BCCEE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Itanhaem/SP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706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Itanhaem/SP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Itanhaem/SP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Itanhaem/SP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Itanhaem/SP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190.20239999999998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959.78239999999994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Itanhaem/SP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959.78239999999994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1499.1080872727271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Itanhaem/SP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1829.9580237076716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Itanhaem/SP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5.0101520156267529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0.58618778582833009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12.024364837504207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15.030456046880261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Itanhaem/SP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Itanhaem/SP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Itanhaem/SP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385.40327590288132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455.62535923621465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Itanhaem/SP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3211.6939658573442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Itanhaem/SP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160.58469829286722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337.2278664150212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616.4486071201701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Itanhaem/SP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4325.9551376854033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3746.976293500235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Itanhaem/SP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1499.1080872727271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455.62535923621465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3211.6939658573442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4325.9551376854033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4325.96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F0EC5-7FFA-4AF7-BE03-E909918FC291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Itanhaem/SP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706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Itanhaem/SP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Itanhaem/SP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Itanhaem/SP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Itanhaem/SP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148.9896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1068.5696000000003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Itanhaem/SP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1068.5696000000003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2285.2873454545461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Itanhaem/SP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Itanhaem/SP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Itanhaem/SP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Itanhaem/SP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Itanhaem/SP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707.27791696477641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777.50000029810974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Itanhaem/SP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5893.9826413731371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Itanhaem/SP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294.69913206865687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618.86817734417946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1131.2838110635585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Itanhaem/SP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7938.8337618495316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6876.313081601993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Itanhaem/SP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2285.2873454545461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777.50000029810974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5893.9826413731371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7938.8337618495316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7938.83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BD906-5E96-4332-B3B3-07A9A4F084D9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Itanhaem/SP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120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Itanhaem/SP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Itanhaem/SP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Itanhaem/SP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Itanhaem/SP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139.08119999999997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1058.6612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Itanhaem/SP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1058.6612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2043.9806290909091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Itanhaem/SP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Itanhaem/SP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Itanhaem/SP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Itanhaem/SP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Itanhaem/SP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601.04136062808539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671.26344396141872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Itanhaem/SP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5008.6780052340455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Itanhaem/SP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250.43390026170229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525.91119054957483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961.35952324951438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Itanhaem/SP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6746.3826192948372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Itanhaem/SP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2043.9806290909091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671.26344396141872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5008.6780052340455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6746.3826192948372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6746.38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CF2B6-5793-4EFD-9EAC-9D712B62B879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Itanhaem/SP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Itanhaem/SP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Itanhaem/SP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Itanhaem/SP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Itanhaem/SP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139.08119999999997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1058.6612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Itanhaem/SP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1058.6612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2339.576457818182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Itanhaem/SP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Itanhaem/SP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Itanhaem/SP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Itanhaem/SP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Itanhaem/SP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733.56861283497426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803.79069616830759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Itanhaem/SP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6113.0717736247861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Itanhaem/SP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305.65358868123934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641.87253623060258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1173.3355108355331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Itanhaem/SP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8233.9334093721609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Itanhaem/SP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2339.576457818182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803.79069616830759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6113.0717736247861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8233.9334093721609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8233.93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38B74-7751-4A2C-9C6A-767584DC2917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ARF Itanhaem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6321.75</v>
      </c>
      <c r="G7" s="349">
        <f>ROUND((1/C7)*F7,7)</f>
        <v>5.2681250000000004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6321.75</v>
      </c>
      <c r="G8" s="349">
        <f>ROUND((1/C8)*F8,7)</f>
        <v>5.2681250000000004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6321.75</v>
      </c>
      <c r="G9" s="349">
        <f>ROUND((1/C9)*F9,7)</f>
        <v>14.048333299999999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6321.75</v>
      </c>
      <c r="G10" s="349">
        <f t="shared" ref="G10:G11" si="1">ROUND((1/C10)*F10,7)</f>
        <v>2.5287000000000002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6321.75</v>
      </c>
      <c r="G11" s="349">
        <f t="shared" si="1"/>
        <v>3.5120833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6321.75</v>
      </c>
      <c r="G12" s="349">
        <f>ROUND((1/C12)*F12,7)</f>
        <v>4.2145000000000001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6321.75</v>
      </c>
      <c r="G14" s="349">
        <f>ROUND((1/C14)*F14,7)</f>
        <v>21.072500000000002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7938.83</v>
      </c>
      <c r="G15" s="349">
        <f>ROUND((1/C15)*F15,7)</f>
        <v>26.4627667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ARF Itanhaem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6321.75</v>
      </c>
      <c r="G19" s="362">
        <f>ROUND((1/C19)*F19,7)</f>
        <v>2.3413889000000001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6321.75</v>
      </c>
      <c r="G20" s="362">
        <f t="shared" ref="G20:G22" si="2">ROUND((1/C20)*F20,7)</f>
        <v>0.7024167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6321.75</v>
      </c>
      <c r="G21" s="362">
        <f t="shared" si="2"/>
        <v>2.3413889000000001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6321.75</v>
      </c>
      <c r="G22" s="362">
        <f t="shared" si="2"/>
        <v>2.3413889000000001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6321.75</v>
      </c>
      <c r="G23" s="362">
        <f>ROUND((1/C23)*F23,7)</f>
        <v>2.3413889000000001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6321.75</v>
      </c>
      <c r="G24" s="362">
        <f>ROUND((1/C24)*F24,7)</f>
        <v>6.3217499999999996E-2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ARF Itanhaem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6746.38</v>
      </c>
      <c r="G29" s="379">
        <f>ROUND(F29*E29,7)</f>
        <v>1.5051174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ARF Itanhaem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8233.93</v>
      </c>
      <c r="G34" s="362">
        <f>F34*E34</f>
        <v>0.36311631300000002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ARF Itanhaem</v>
      </c>
      <c r="B39" s="398" t="s">
        <v>223</v>
      </c>
      <c r="C39" s="387" t="s">
        <v>226</v>
      </c>
      <c r="D39" s="399">
        <f t="shared" ref="D39:D44" si="4">G7</f>
        <v>5.2681250000000004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5.2681250000000004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398</v>
      </c>
      <c r="D41" s="399">
        <f t="shared" si="4"/>
        <v>14.048333299999999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2.5287000000000002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3.5120833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4.2145000000000001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400</v>
      </c>
      <c r="D45" s="399">
        <f>G14</f>
        <v>21.072500000000002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26.4627667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2.3413889000000001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0.7024167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2.3413889000000001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2.3413889000000001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2.3413889000000001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240</v>
      </c>
      <c r="D52" s="399">
        <f t="shared" si="7"/>
        <v>6.3217499999999996E-2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1.5051174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433</v>
      </c>
      <c r="D55" s="411">
        <f>G34</f>
        <v>0.36311631300000002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 Itanhaem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4325.96</v>
      </c>
      <c r="F61" s="425">
        <f>IF('CALCULO SIMPLES'!B37 = "Posto",1,0)</f>
        <v>1</v>
      </c>
      <c r="G61" s="426">
        <f>ROUND(E61*F61,2)</f>
        <v>4325.96</v>
      </c>
    </row>
    <row r="62" spans="1:10" ht="31" customHeight="1">
      <c r="A62" s="420"/>
      <c r="B62" s="421" t="s">
        <v>227</v>
      </c>
      <c r="C62" s="422">
        <f>'Áreas a serem limpas'!B5</f>
        <v>578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128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60</v>
      </c>
      <c r="D76" s="423" t="s">
        <v>443</v>
      </c>
      <c r="E76" s="424">
        <f>'Limpador de vidros sem risco- D'!H140</f>
        <v>6746.38</v>
      </c>
      <c r="F76" s="425">
        <f>IF('CALCULO SIMPLES'!B37 = "Posto",'Áreas a serem limpas'!H29+'Áreas a serem limpas'!H30,0)</f>
        <v>2.6767490882323421E-2</v>
      </c>
      <c r="G76" s="426">
        <f>ROUND(E76*F76,2)</f>
        <v>180.58</v>
      </c>
    </row>
    <row r="77" spans="1:7" ht="31" customHeight="1">
      <c r="A77" s="439"/>
      <c r="B77" s="438" t="s">
        <v>251</v>
      </c>
      <c r="C77" s="422">
        <f>'Áreas a serem limpas'!B30</f>
        <v>60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8233.93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826</v>
      </c>
      <c r="D80" s="449"/>
      <c r="E80" s="450"/>
      <c r="F80" s="451">
        <f>F61+F76+F78</f>
        <v>1.0267674908823234</v>
      </c>
      <c r="G80" s="452">
        <f>G61+G76+G78</f>
        <v>4506.54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4506.54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401.45041666666668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157.63166666666666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5065.6220833333336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121574.93000000001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EF9C6-9B4D-45C9-BA06-2F842DC788EE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FC34BE41-98FD-4187-980F-65677DE1A02A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FAC9D7E2-50C6-4E98-B467-02DFF493A822}"/>
</file>

<file path=customXml/itemProps2.xml><?xml version="1.0" encoding="utf-8"?>
<ds:datastoreItem xmlns:ds="http://schemas.openxmlformats.org/officeDocument/2006/customXml" ds:itemID="{9AB03E85-783F-436C-9DBA-DC0C3D60BFF6}"/>
</file>

<file path=customXml/itemProps3.xml><?xml version="1.0" encoding="utf-8"?>
<ds:datastoreItem xmlns:ds="http://schemas.openxmlformats.org/officeDocument/2006/customXml" ds:itemID="{AC1914ED-DD02-464E-813F-EE0B78644D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2025-11-24T11:50:38Z</dcterms:created>
  <dcterms:modified xsi:type="dcterms:W3CDTF">2025-11-24T11:50:39Z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